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4" sheetId="1" state="visible" r:id="rId1"/>
  </sheets>
  <calcPr iterate="1"/>
</workbook>
</file>

<file path=xl/sharedStrings.xml><?xml version="1.0" encoding="utf-8"?>
<sst xmlns="http://schemas.openxmlformats.org/spreadsheetml/2006/main" count="44" uniqueCount="44">
  <si>
    <t xml:space="preserve">Приложение 3</t>
  </si>
  <si>
    <t xml:space="preserve">Расчет прогнозного объема поступлений администрируемых доходов в областной бюджет Новосибирской области на очередной финансовый год и плановый период, налагаемых должностными лицами инспекций, уполномоченные накладывать штрафные санкции </t>
  </si>
  <si>
    <t xml:space="preserve">Управление делами Губернатора Новосибирской области и Правительства Новосибирской области</t>
  </si>
  <si>
    <t xml:space="preserve">(наименование администратора доходов областного бюджета Новосибирской области)</t>
  </si>
  <si>
    <t>руб.</t>
  </si>
  <si>
    <t xml:space="preserve">№ п/п</t>
  </si>
  <si>
    <t xml:space="preserve">Наименование дохода</t>
  </si>
  <si>
    <t xml:space="preserve">Код доходов (i)</t>
  </si>
  <si>
    <t xml:space="preserve">Основание </t>
  </si>
  <si>
    <t>Пi</t>
  </si>
  <si>
    <t>Рпi</t>
  </si>
  <si>
    <t>+/-F</t>
  </si>
  <si>
    <t>Д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</si>
  <si>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</si>
  <si>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006 1 16 01072 01 0000 140</t>
  </si>
  <si>
    <t xml:space="preserve">ст.7.21 КоАП ч.1</t>
  </si>
  <si>
    <t xml:space="preserve">ст.7.21 КоАП ч.2</t>
  </si>
  <si>
    <t xml:space="preserve">ст.7.22 КоАП дол. лица</t>
  </si>
  <si>
    <t xml:space="preserve">ст.7.22 КоАП юр. лица</t>
  </si>
  <si>
    <t xml:space="preserve">ст.7.23 КоАП дол. лица</t>
  </si>
  <si>
    <t xml:space="preserve">ст.7.23 КоАП юр. лица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</si>
  <si>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</si>
  <si>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006 1 16 01092 01 0000 140</t>
  </si>
  <si>
    <t xml:space="preserve">ст.9.23 КоАП дол. лица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</si>
  <si>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</si>
  <si>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006 1 16 01093 01 0000 140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</si>
  <si>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</si>
  <si>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006 1 16 01 13201 0000 140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</si>
  <si>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</si>
  <si>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006 1 16 01142 01 0000 140</t>
  </si>
  <si>
    <t xml:space="preserve">ст.14.1.3 КоАП ч.2</t>
  </si>
  <si>
    <t xml:space="preserve">ст.14.1.3 КоАП ч.3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</si>
  <si>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</si>
  <si>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006 1 16 01192 0 10000 140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</si>
  <si>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</si>
  <si>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006 1 16 02010 02 0000 140</t>
  </si>
  <si>
    <t xml:space="preserve">ст. 3.4 99-ОЗ </t>
  </si>
  <si>
    <t xml:space="preserve">ИТОГО по коду доходов</t>
  </si>
  <si>
    <r>
      <t xml:space="preserve">Управляющий делами___________________________________В</t>
    </r>
    <r>
      <rPr>
        <u val="single"/>
        <sz val="10"/>
        <color theme="1"/>
        <rFont val="Times New Roman"/>
      </rPr>
      <t xml:space="preserve">.Г. Манев</t>
    </r>
    <r>
      <rPr>
        <sz val="10"/>
        <color theme="1"/>
        <rFont val="Times New Roman"/>
      </rPr>
      <t>______________________</t>
    </r>
  </si>
  <si>
    <t xml:space="preserve">                                                             (подпись)                      (расшифровка подписи)</t>
  </si>
  <si>
    <t xml:space="preserve">"_____" ____________________ 2025 г.</t>
  </si>
  <si>
    <t xml:space="preserve">Главный бухгалтер _______________________    _________Е.И. Гавриленко</t>
  </si>
  <si>
    <t xml:space="preserve">                                            (подпись)                             (расшифровка подписи Ф.И.О.)</t>
  </si>
  <si>
    <t xml:space="preserve">Контактный телефон: 2386981 Вера Владимировна Брагина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</si>
</sst>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"/>
  </numFmts>
  <fonts count="16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color theme="1"/>
      <name val="Times New Roman"/>
    </font>
    <font>
      <sz val="11.000000"/>
      <color theme="1"/>
      <name val="Times New Roman"/>
    </font>
    <font>
      <b/>
      <sz val="14.000000"/>
      <color theme="1"/>
      <name val="Times New Roman"/>
    </font>
    <font>
      <u/>
      <sz val="11.000000"/>
      <color theme="1"/>
      <name val="Times New Roman"/>
    </font>
    <font>
      <b/>
      <i/>
      <sz val="10.000000"/>
      <color theme="1"/>
      <name val="Times New Roman"/>
    </font>
    <font>
      <sz val="10.000000"/>
      <name val="Times New Roman"/>
    </font>
    <font>
      <sz val="10.000000"/>
      <color theme="1"/>
      <name val="Times New Roman"/>
    </font>
    <font>
      <b/>
      <sz val="10.000000"/>
      <name val="Times New Roman"/>
    </font>
    <font>
      <b/>
      <sz val="10.000000"/>
      <color theme="1"/>
      <name val="Times New Roman"/>
    </font>
    <font>
      <sz val="12.000000"/>
      <color theme="1"/>
      <name val="Calibri"/>
      <scheme val="minor"/>
    </font>
  </fonts>
  <fills count="13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indexed="65"/>
        <bgColor indexed="65"/>
      </patternFill>
    </fill>
    <fill>
      <patternFill patternType="solid">
        <fgColor theme="0" tint="0"/>
        <bgColor theme="0" tint="0"/>
      </patternFill>
    </fill>
    <fill>
      <patternFill patternType="solid">
        <fgColor theme="0" tint="-0.14999847407452621"/>
        <bgColor theme="0" tint="-0.14999847407452621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67">
    <xf fontId="0" fillId="0" borderId="0" numFmtId="0" xfId="0"/>
    <xf fontId="0" fillId="0" borderId="0" numFmtId="0" xfId="0"/>
    <xf fontId="6" fillId="0" borderId="0" numFmtId="0" xfId="0" applyFont="1" applyAlignment="1">
      <alignment horizontal="right"/>
    </xf>
    <xf fontId="7" fillId="0" borderId="0" numFmtId="0" xfId="0" applyFont="1" applyAlignment="1">
      <alignment horizontal="right"/>
    </xf>
    <xf fontId="8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10" fillId="0" borderId="0" numFmtId="0" xfId="0" applyFont="1" applyAlignment="1">
      <alignment horizontal="right" wrapText="1"/>
    </xf>
    <xf fontId="11" fillId="0" borderId="1" numFmtId="0" xfId="14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/>
    </xf>
    <xf fontId="0" fillId="0" borderId="4" numFmtId="0" xfId="0" applyBorder="1" applyAlignment="1">
      <alignment horizontal="center"/>
    </xf>
    <xf fontId="0" fillId="0" borderId="5" numFmtId="0" xfId="0" applyBorder="1" applyAlignment="1">
      <alignment horizontal="center"/>
    </xf>
    <xf fontId="12" fillId="0" borderId="6" numFmtId="0" xfId="0" applyFont="1" applyBorder="1" applyAlignment="1">
      <alignment wrapText="1"/>
    </xf>
    <xf fontId="11" fillId="0" borderId="6" numFmtId="0" xfId="14" applyFont="1" applyBorder="1" applyAlignment="1">
      <alignment horizontal="center" vertical="center" wrapText="1"/>
    </xf>
    <xf fontId="0" fillId="0" borderId="7" numFmtId="0" xfId="0" applyBorder="1" applyAlignment="1">
      <alignment wrapText="1"/>
    </xf>
    <xf fontId="0" fillId="0" borderId="1" numFmtId="0" xfId="0" applyBorder="1" applyAlignment="1">
      <alignment horizontal="center" vertical="center" wrapText="1"/>
    </xf>
    <xf fontId="11" fillId="0" borderId="8" numFmtId="0" xfId="14" applyFont="1" applyBorder="1" applyAlignment="1">
      <alignment horizontal="center" vertical="center" wrapText="1"/>
    </xf>
    <xf fontId="0" fillId="0" borderId="8" numFmtId="0" xfId="0" applyBorder="1" applyAlignment="1">
      <alignment wrapText="1"/>
    </xf>
    <xf fontId="12" fillId="0" borderId="6" numFmtId="0" xfId="0" applyFont="1" applyBorder="1" applyAlignment="1">
      <alignment horizontal="center"/>
    </xf>
    <xf fontId="12" fillId="0" borderId="6" numFmtId="49" xfId="0" applyNumberFormat="1" applyFont="1" applyBorder="1" applyAlignment="1">
      <alignment horizontal="center" vertical="center"/>
    </xf>
    <xf fontId="11" fillId="10" borderId="1" numFmtId="0" xfId="14" applyFont="1" applyFill="1" applyBorder="1" applyAlignment="1">
      <alignment horizontal="right" wrapText="1"/>
    </xf>
    <xf fontId="11" fillId="10" borderId="1" numFmtId="160" xfId="14" applyNumberFormat="1" applyFont="1" applyFill="1" applyBorder="1" applyAlignment="1">
      <alignment horizontal="right" wrapText="1"/>
    </xf>
    <xf fontId="11" fillId="0" borderId="1" numFmtId="160" xfId="14" applyNumberFormat="1" applyFont="1" applyBorder="1" applyAlignment="1">
      <alignment horizontal="right" wrapText="1"/>
    </xf>
    <xf fontId="0" fillId="0" borderId="7" numFmtId="0" xfId="0" applyBorder="1" applyAlignment="1">
      <alignment horizontal="center"/>
    </xf>
    <xf fontId="0" fillId="0" borderId="7" numFmtId="0" xfId="0" applyBorder="1" applyAlignment="1">
      <alignment horizontal="center" vertical="center"/>
    </xf>
    <xf fontId="0" fillId="0" borderId="8" numFmtId="0" xfId="0" applyBorder="1" applyAlignment="1">
      <alignment horizontal="center"/>
    </xf>
    <xf fontId="0" fillId="0" borderId="8" numFmtId="0" xfId="0" applyBorder="1" applyAlignment="1">
      <alignment horizontal="center" vertical="center"/>
    </xf>
    <xf fontId="13" fillId="10" borderId="1" numFmtId="0" xfId="14" applyFont="1" applyFill="1" applyBorder="1" applyAlignment="1">
      <alignment horizontal="right" wrapText="1"/>
    </xf>
    <xf fontId="13" fillId="10" borderId="1" numFmtId="160" xfId="14" applyNumberFormat="1" applyFont="1" applyFill="1" applyBorder="1" applyAlignment="1">
      <alignment horizontal="right" wrapText="1"/>
    </xf>
    <xf fontId="13" fillId="0" borderId="1" numFmtId="160" xfId="14" applyNumberFormat="1" applyFont="1" applyBorder="1" applyAlignment="1">
      <alignment horizontal="right" wrapText="1"/>
    </xf>
    <xf fontId="12" fillId="0" borderId="6" numFmtId="0" xfId="0" applyFont="1" applyBorder="1" applyAlignment="1">
      <alignment horizontal="center" wrapText="1"/>
    </xf>
    <xf fontId="12" fillId="0" borderId="6" numFmtId="49" xfId="0" applyNumberFormat="1" applyFont="1" applyBorder="1" applyAlignment="1">
      <alignment horizontal="center" vertical="center" wrapText="1"/>
    </xf>
    <xf fontId="0" fillId="0" borderId="7" numFmtId="0" xfId="0" applyBorder="1" applyAlignment="1">
      <alignment horizontal="center" wrapText="1"/>
    </xf>
    <xf fontId="0" fillId="0" borderId="7" numFmtId="0" xfId="0" applyBorder="1" applyAlignment="1">
      <alignment horizontal="center" vertical="center" wrapText="1"/>
    </xf>
    <xf fontId="11" fillId="10" borderId="0" numFmtId="160" xfId="14" applyNumberFormat="1" applyFont="1" applyFill="1" applyAlignment="1">
      <alignment horizontal="right" wrapText="1"/>
    </xf>
    <xf fontId="11" fillId="11" borderId="1" numFmtId="0" xfId="14" applyFont="1" applyFill="1" applyBorder="1" applyAlignment="1">
      <alignment horizontal="right" wrapText="1"/>
    </xf>
    <xf fontId="11" fillId="11" borderId="1" numFmtId="160" xfId="14" applyNumberFormat="1" applyFont="1" applyFill="1" applyBorder="1" applyAlignment="1">
      <alignment horizontal="right" wrapText="1"/>
    </xf>
    <xf fontId="13" fillId="10" borderId="6" numFmtId="0" xfId="14" applyFont="1" applyFill="1" applyBorder="1" applyAlignment="1">
      <alignment horizontal="right" wrapText="1"/>
    </xf>
    <xf fontId="13" fillId="10" borderId="6" numFmtId="160" xfId="14" applyNumberFormat="1" applyFont="1" applyFill="1" applyBorder="1" applyAlignment="1">
      <alignment horizontal="right" wrapText="1"/>
    </xf>
    <xf fontId="0" fillId="0" borderId="7" numFmtId="0" xfId="0" applyBorder="1" applyAlignment="1">
      <alignment horizontal="right" wrapText="1"/>
    </xf>
    <xf fontId="5" fillId="0" borderId="7" numFmtId="0" xfId="0" applyFont="1" applyBorder="1" applyAlignment="1">
      <alignment horizontal="right" wrapText="1"/>
    </xf>
    <xf fontId="0" fillId="0" borderId="8" numFmtId="0" xfId="0" applyBorder="1" applyAlignment="1">
      <alignment horizontal="center" wrapText="1"/>
    </xf>
    <xf fontId="0" fillId="0" borderId="8" numFmtId="0" xfId="0" applyBorder="1" applyAlignment="1">
      <alignment horizontal="center" vertical="center" wrapText="1"/>
    </xf>
    <xf fontId="0" fillId="0" borderId="8" numFmtId="0" xfId="0" applyBorder="1" applyAlignment="1">
      <alignment horizontal="right" wrapText="1"/>
    </xf>
    <xf fontId="5" fillId="0" borderId="8" numFmtId="0" xfId="0" applyFont="1" applyBorder="1" applyAlignment="1">
      <alignment horizontal="right" wrapText="1"/>
    </xf>
    <xf fontId="12" fillId="0" borderId="1" numFmtId="0" xfId="0" applyFont="1" applyBorder="1" applyAlignment="1">
      <alignment horizontal="center"/>
    </xf>
    <xf fontId="12" fillId="0" borderId="1" numFmtId="0" xfId="0" applyFont="1" applyBorder="1" applyAlignment="1">
      <alignment wrapText="1"/>
    </xf>
    <xf fontId="12" fillId="0" borderId="1" numFmtId="49" xfId="0" applyNumberFormat="1" applyFont="1" applyBorder="1" applyAlignment="1">
      <alignment horizontal="center" vertical="center"/>
    </xf>
    <xf fontId="12" fillId="0" borderId="6" numFmtId="0" xfId="0" applyFont="1" applyBorder="1" applyAlignment="1">
      <alignment horizontal="left" wrapText="1"/>
    </xf>
    <xf fontId="12" fillId="0" borderId="6" numFmtId="3" xfId="0" applyNumberFormat="1" applyFont="1" applyBorder="1" applyAlignment="1">
      <alignment horizontal="center" wrapText="1"/>
    </xf>
    <xf fontId="0" fillId="0" borderId="7" numFmtId="0" xfId="0" applyBorder="1" applyAlignment="1">
      <alignment horizontal="left" wrapText="1"/>
    </xf>
    <xf fontId="0" fillId="0" borderId="8" numFmtId="0" xfId="0" applyBorder="1" applyAlignment="1">
      <alignment horizontal="left" wrapText="1"/>
    </xf>
    <xf fontId="13" fillId="0" borderId="1" numFmtId="0" xfId="14" applyFont="1" applyBorder="1" applyAlignment="1">
      <alignment horizontal="right" wrapText="1"/>
    </xf>
    <xf fontId="13" fillId="10" borderId="1" numFmtId="161" xfId="14" applyNumberFormat="1" applyFont="1" applyFill="1" applyBorder="1" applyAlignment="1">
      <alignment horizontal="right" wrapText="1"/>
    </xf>
    <xf fontId="14" fillId="12" borderId="3" numFmtId="0" xfId="0" applyFont="1" applyFill="1" applyBorder="1" applyAlignment="1">
      <alignment wrapText="1"/>
    </xf>
    <xf fontId="14" fillId="12" borderId="4" numFmtId="0" xfId="0" applyFont="1" applyFill="1" applyBorder="1" applyAlignment="1">
      <alignment wrapText="1"/>
    </xf>
    <xf fontId="0" fillId="0" borderId="5" numFmtId="0" xfId="0" applyBorder="1" applyAlignment="1">
      <alignment wrapText="1"/>
    </xf>
    <xf fontId="13" fillId="12" borderId="1" numFmtId="160" xfId="14" applyNumberFormat="1" applyFont="1" applyFill="1" applyBorder="1" applyAlignment="1">
      <alignment horizontal="right" vertical="center" wrapText="1"/>
    </xf>
    <xf fontId="0" fillId="0" borderId="0" numFmtId="0" xfId="0" applyAlignment="1">
      <alignment wrapText="1"/>
    </xf>
    <xf fontId="5" fillId="0" borderId="0" numFmtId="0" xfId="0" applyFont="1" applyAlignment="1">
      <alignment wrapText="1"/>
    </xf>
    <xf fontId="15" fillId="0" borderId="0" numFmtId="0" xfId="0" applyFont="1" applyAlignment="1">
      <alignment wrapText="1"/>
    </xf>
    <xf fontId="11" fillId="0" borderId="0" numFmtId="0" xfId="14" applyFont="1" applyAlignment="1">
      <alignment horizontal="left" vertical="center" wrapText="1"/>
    </xf>
    <xf fontId="0" fillId="0" borderId="0" numFmtId="0" xfId="0" applyAlignment="1">
      <alignment horizontal="left" vertical="center" wrapText="1"/>
    </xf>
    <xf fontId="12" fillId="0" borderId="0" numFmtId="0" xfId="0" applyFont="1"/>
    <xf fontId="12" fillId="0" borderId="0" numFmtId="0" xfId="0" applyFont="1" applyAlignment="1">
      <alignment horizontal="left"/>
    </xf>
    <xf fontId="12" fillId="0" borderId="0" numFmtId="49" xfId="0" applyNumberFormat="1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D56" activeCellId="0" sqref="D56"/>
    </sheetView>
  </sheetViews>
  <sheetFormatPr defaultColWidth="9.109375" defaultRowHeight="14.25"/>
  <cols>
    <col customWidth="1" min="1" max="1" style="1" width="3.88671875"/>
    <col customWidth="1" min="2" max="2" style="1" width="31.6640625"/>
    <col customWidth="1" min="3" max="3" style="1" width="24.44140625"/>
    <col customWidth="1" min="4" max="6" style="1" width="12.6640625"/>
    <col customWidth="1" min="7" max="14" style="1" width="11.6640625"/>
    <col customWidth="1" min="15" max="15" style="1" width="11.5546875"/>
    <col customWidth="1" hidden="1" min="16" max="16" style="1" width="26.6640625"/>
    <col customWidth="1" min="17" max="17" style="1" width="11.6640625"/>
    <col min="18" max="16384" style="1" width="9.109375"/>
  </cols>
  <sheetData>
    <row r="1" ht="17.25">
      <c r="P1" s="2" t="s">
        <v>0</v>
      </c>
    </row>
    <row r="2">
      <c r="M2" s="3" t="s">
        <v>0</v>
      </c>
      <c r="N2" s="3"/>
      <c r="O2" s="3"/>
    </row>
    <row r="3" ht="39.600000000000001" customHeight="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ht="15" customHeight="1">
      <c r="B4" s="5" t="s">
        <v>2</v>
      </c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7"/>
    </row>
    <row r="5" ht="15" customHeight="1">
      <c r="B5" s="6" t="s">
        <v>3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ht="35.399999999999999" customHeight="1">
      <c r="B6" s="6"/>
      <c r="C6" s="7"/>
      <c r="D6" s="7"/>
      <c r="E6" s="7"/>
      <c r="F6" s="7"/>
      <c r="G6" s="7"/>
      <c r="H6" s="7"/>
      <c r="I6" s="7"/>
      <c r="J6" s="7"/>
      <c r="K6" s="7"/>
      <c r="L6" s="7"/>
      <c r="M6" s="8" t="s">
        <v>4</v>
      </c>
      <c r="N6" s="8"/>
      <c r="O6" s="8"/>
      <c r="P6" s="8"/>
      <c r="Q6" s="7"/>
    </row>
    <row r="7" ht="15" customHeight="1">
      <c r="A7" s="9" t="s">
        <v>5</v>
      </c>
      <c r="B7" s="9" t="s">
        <v>6</v>
      </c>
      <c r="C7" s="9" t="s">
        <v>7</v>
      </c>
      <c r="D7" s="10">
        <v>2026</v>
      </c>
      <c r="E7" s="11"/>
      <c r="F7" s="11"/>
      <c r="G7" s="12"/>
      <c r="H7" s="10">
        <v>2027</v>
      </c>
      <c r="I7" s="11"/>
      <c r="J7" s="11"/>
      <c r="K7" s="12"/>
      <c r="L7" s="10">
        <v>2028</v>
      </c>
      <c r="M7" s="11"/>
      <c r="N7" s="11"/>
      <c r="O7" s="12"/>
      <c r="P7" s="13" t="s">
        <v>8</v>
      </c>
    </row>
    <row r="8" ht="38.25" customHeight="1">
      <c r="A8" s="9"/>
      <c r="B8" s="9"/>
      <c r="C8" s="9"/>
      <c r="D8" s="9" t="s">
        <v>9</v>
      </c>
      <c r="E8" s="9" t="s">
        <v>10</v>
      </c>
      <c r="F8" s="14" t="s">
        <v>11</v>
      </c>
      <c r="G8" s="9" t="s">
        <v>12</v>
      </c>
      <c r="H8" s="9" t="s">
        <v>9</v>
      </c>
      <c r="I8" s="9" t="s">
        <v>10</v>
      </c>
      <c r="J8" s="14" t="s">
        <v>11</v>
      </c>
      <c r="K8" s="9" t="s">
        <v>12</v>
      </c>
      <c r="L8" s="9" t="s">
        <v>9</v>
      </c>
      <c r="M8" s="9" t="s">
        <v>10</v>
      </c>
      <c r="N8" s="14" t="s">
        <v>11</v>
      </c>
      <c r="O8" s="9" t="s">
        <v>12</v>
      </c>
      <c r="P8" s="15"/>
    </row>
    <row r="9">
      <c r="A9" s="9"/>
      <c r="B9" s="9"/>
      <c r="C9" s="9"/>
      <c r="D9" s="16">
        <v>4</v>
      </c>
      <c r="E9" s="16">
        <v>5</v>
      </c>
      <c r="F9" s="17"/>
      <c r="G9" s="16">
        <v>6</v>
      </c>
      <c r="H9" s="16">
        <v>4</v>
      </c>
      <c r="I9" s="16">
        <v>5</v>
      </c>
      <c r="J9" s="17"/>
      <c r="K9" s="16">
        <v>6</v>
      </c>
      <c r="L9" s="16">
        <v>4</v>
      </c>
      <c r="M9" s="16">
        <v>5</v>
      </c>
      <c r="N9" s="17"/>
      <c r="O9" s="16">
        <v>6</v>
      </c>
      <c r="P9" s="18"/>
    </row>
    <row r="10" ht="18" customHeight="1">
      <c r="A10" s="19">
        <v>3</v>
      </c>
      <c r="B10" s="13" t="s">
        <v>13</v>
      </c>
      <c r="C10" s="20" t="s">
        <v>14</v>
      </c>
      <c r="D10" s="21">
        <v>2</v>
      </c>
      <c r="E10" s="22">
        <v>1000</v>
      </c>
      <c r="F10" s="22"/>
      <c r="G10" s="23">
        <f t="shared" ref="G10:G15" si="0">D10*E10</f>
        <v>2000</v>
      </c>
      <c r="H10" s="21">
        <v>2</v>
      </c>
      <c r="I10" s="22">
        <v>1000</v>
      </c>
      <c r="J10" s="22"/>
      <c r="K10" s="23">
        <f t="shared" ref="K10:K15" si="1">H10*I10</f>
        <v>2000</v>
      </c>
      <c r="L10" s="21">
        <v>2</v>
      </c>
      <c r="M10" s="22">
        <v>1000</v>
      </c>
      <c r="N10" s="22"/>
      <c r="O10" s="23">
        <f t="shared" ref="O10:O15" si="2">L10*M10</f>
        <v>2000</v>
      </c>
      <c r="P10" s="23" t="s">
        <v>15</v>
      </c>
    </row>
    <row r="11" ht="23.25" customHeight="1">
      <c r="A11" s="24"/>
      <c r="B11" s="15"/>
      <c r="C11" s="25"/>
      <c r="D11" s="21">
        <v>5</v>
      </c>
      <c r="E11" s="22">
        <v>2000</v>
      </c>
      <c r="F11" s="22"/>
      <c r="G11" s="23">
        <f t="shared" si="0"/>
        <v>10000</v>
      </c>
      <c r="H11" s="21">
        <v>5</v>
      </c>
      <c r="I11" s="22">
        <v>2000</v>
      </c>
      <c r="J11" s="22"/>
      <c r="K11" s="23">
        <f t="shared" si="1"/>
        <v>10000</v>
      </c>
      <c r="L11" s="21">
        <v>5</v>
      </c>
      <c r="M11" s="22">
        <v>2000</v>
      </c>
      <c r="N11" s="22"/>
      <c r="O11" s="23">
        <f t="shared" si="2"/>
        <v>10000</v>
      </c>
      <c r="P11" s="23" t="s">
        <v>16</v>
      </c>
    </row>
    <row r="12" ht="23.25" customHeight="1">
      <c r="A12" s="24"/>
      <c r="B12" s="15"/>
      <c r="C12" s="25"/>
      <c r="D12" s="21">
        <v>5</v>
      </c>
      <c r="E12" s="22">
        <v>4000</v>
      </c>
      <c r="F12" s="22"/>
      <c r="G12" s="23">
        <f t="shared" si="0"/>
        <v>20000</v>
      </c>
      <c r="H12" s="21">
        <v>5</v>
      </c>
      <c r="I12" s="22">
        <v>4000</v>
      </c>
      <c r="J12" s="22"/>
      <c r="K12" s="23">
        <f t="shared" si="1"/>
        <v>20000</v>
      </c>
      <c r="L12" s="21">
        <v>5</v>
      </c>
      <c r="M12" s="22">
        <v>4000</v>
      </c>
      <c r="N12" s="22"/>
      <c r="O12" s="23">
        <f t="shared" si="2"/>
        <v>20000</v>
      </c>
      <c r="P12" s="23" t="s">
        <v>17</v>
      </c>
    </row>
    <row r="13" ht="23.25" customHeight="1">
      <c r="A13" s="24"/>
      <c r="B13" s="15"/>
      <c r="C13" s="25"/>
      <c r="D13" s="21">
        <v>8</v>
      </c>
      <c r="E13" s="22">
        <v>40000</v>
      </c>
      <c r="F13" s="22"/>
      <c r="G13" s="23">
        <f t="shared" si="0"/>
        <v>320000</v>
      </c>
      <c r="H13" s="21">
        <v>8</v>
      </c>
      <c r="I13" s="22">
        <v>40000</v>
      </c>
      <c r="J13" s="22"/>
      <c r="K13" s="23">
        <f t="shared" si="1"/>
        <v>320000</v>
      </c>
      <c r="L13" s="21">
        <v>8</v>
      </c>
      <c r="M13" s="22">
        <v>40000</v>
      </c>
      <c r="N13" s="22"/>
      <c r="O13" s="23">
        <f t="shared" si="2"/>
        <v>320000</v>
      </c>
      <c r="P13" s="23" t="s">
        <v>18</v>
      </c>
    </row>
    <row r="14" ht="23.25" customHeight="1">
      <c r="A14" s="24"/>
      <c r="B14" s="15"/>
      <c r="C14" s="25"/>
      <c r="D14" s="21">
        <v>6</v>
      </c>
      <c r="E14" s="22">
        <v>500</v>
      </c>
      <c r="F14" s="22"/>
      <c r="G14" s="23">
        <f t="shared" si="0"/>
        <v>3000</v>
      </c>
      <c r="H14" s="21">
        <v>6</v>
      </c>
      <c r="I14" s="22">
        <v>500</v>
      </c>
      <c r="J14" s="22"/>
      <c r="K14" s="23">
        <f t="shared" si="1"/>
        <v>3000</v>
      </c>
      <c r="L14" s="21">
        <v>6</v>
      </c>
      <c r="M14" s="22">
        <v>500</v>
      </c>
      <c r="N14" s="22"/>
      <c r="O14" s="23">
        <f t="shared" si="2"/>
        <v>3000</v>
      </c>
      <c r="P14" s="23" t="s">
        <v>19</v>
      </c>
    </row>
    <row r="15" ht="23.25" customHeight="1">
      <c r="A15" s="24"/>
      <c r="B15" s="15"/>
      <c r="C15" s="25"/>
      <c r="D15" s="21">
        <v>9</v>
      </c>
      <c r="E15" s="22">
        <v>5000</v>
      </c>
      <c r="F15" s="22"/>
      <c r="G15" s="23">
        <f t="shared" si="0"/>
        <v>45000</v>
      </c>
      <c r="H15" s="21">
        <v>9</v>
      </c>
      <c r="I15" s="22">
        <v>5000</v>
      </c>
      <c r="J15" s="22"/>
      <c r="K15" s="23">
        <f t="shared" si="1"/>
        <v>45000</v>
      </c>
      <c r="L15" s="21">
        <v>9</v>
      </c>
      <c r="M15" s="22">
        <v>5000</v>
      </c>
      <c r="N15" s="22"/>
      <c r="O15" s="23">
        <f t="shared" si="2"/>
        <v>45000</v>
      </c>
      <c r="P15" s="23" t="s">
        <v>20</v>
      </c>
    </row>
    <row r="16" ht="23.25" customHeight="1">
      <c r="A16" s="26"/>
      <c r="B16" s="18"/>
      <c r="C16" s="27"/>
      <c r="D16" s="28">
        <f t="shared" ref="D16:O16" si="3">SUM(D10:D15)</f>
        <v>35</v>
      </c>
      <c r="E16" s="29">
        <f t="shared" si="3"/>
        <v>52500</v>
      </c>
      <c r="F16" s="29"/>
      <c r="G16" s="30">
        <f t="shared" si="3"/>
        <v>400000</v>
      </c>
      <c r="H16" s="28">
        <f t="shared" si="3"/>
        <v>35</v>
      </c>
      <c r="I16" s="29">
        <f t="shared" si="3"/>
        <v>52500</v>
      </c>
      <c r="J16" s="29"/>
      <c r="K16" s="30">
        <f t="shared" si="3"/>
        <v>400000</v>
      </c>
      <c r="L16" s="28">
        <f t="shared" si="3"/>
        <v>35</v>
      </c>
      <c r="M16" s="29">
        <f t="shared" si="3"/>
        <v>52500</v>
      </c>
      <c r="N16" s="29"/>
      <c r="O16" s="30">
        <f t="shared" si="3"/>
        <v>400000</v>
      </c>
      <c r="P16" s="23"/>
    </row>
    <row r="17" ht="23.25" customHeight="1">
      <c r="A17" s="31">
        <v>4</v>
      </c>
      <c r="B17" s="31" t="s">
        <v>21</v>
      </c>
      <c r="C17" s="32" t="s">
        <v>22</v>
      </c>
      <c r="D17" s="21">
        <f>68+3</f>
        <v>71</v>
      </c>
      <c r="E17" s="22">
        <v>100000</v>
      </c>
      <c r="F17" s="22">
        <f t="shared" ref="F17:F28" si="4">(D17*E17)/2</f>
        <v>3550000</v>
      </c>
      <c r="G17" s="23">
        <f t="shared" ref="G17:G28" si="5">D17*E17-F17</f>
        <v>3550000</v>
      </c>
      <c r="H17" s="21">
        <f>68+3</f>
        <v>71</v>
      </c>
      <c r="I17" s="22">
        <v>100000</v>
      </c>
      <c r="J17" s="22">
        <f t="shared" ref="J17:J28" si="6">(H17*I17)/2</f>
        <v>3550000</v>
      </c>
      <c r="K17" s="23">
        <f t="shared" ref="K17:K28" si="7">H17*I17-J17</f>
        <v>3550000</v>
      </c>
      <c r="L17" s="21">
        <f>68+3</f>
        <v>71</v>
      </c>
      <c r="M17" s="22">
        <v>100000</v>
      </c>
      <c r="N17" s="22">
        <f t="shared" ref="N17:N28" si="8">(L17*M17)/2</f>
        <v>3550000</v>
      </c>
      <c r="O17" s="23">
        <f t="shared" ref="O17:O28" si="9">L17*M17-N17</f>
        <v>3550000</v>
      </c>
      <c r="P17" s="23"/>
    </row>
    <row r="18" ht="23.25" customHeight="1">
      <c r="A18" s="33"/>
      <c r="B18" s="33"/>
      <c r="C18" s="34"/>
      <c r="D18" s="21">
        <f>3+8</f>
        <v>11</v>
      </c>
      <c r="E18" s="22">
        <v>20000</v>
      </c>
      <c r="F18" s="22">
        <f t="shared" si="4"/>
        <v>110000</v>
      </c>
      <c r="G18" s="23">
        <f t="shared" si="5"/>
        <v>110000</v>
      </c>
      <c r="H18" s="21">
        <f>3+8</f>
        <v>11</v>
      </c>
      <c r="I18" s="22">
        <v>20000</v>
      </c>
      <c r="J18" s="22">
        <f t="shared" si="6"/>
        <v>110000</v>
      </c>
      <c r="K18" s="23">
        <f t="shared" si="7"/>
        <v>110000</v>
      </c>
      <c r="L18" s="21">
        <f>3+8</f>
        <v>11</v>
      </c>
      <c r="M18" s="22">
        <v>20000</v>
      </c>
      <c r="N18" s="22">
        <f t="shared" si="8"/>
        <v>110000</v>
      </c>
      <c r="O18" s="23">
        <f t="shared" si="9"/>
        <v>110000</v>
      </c>
      <c r="P18" s="23"/>
    </row>
    <row r="19" ht="23.25" customHeight="1">
      <c r="A19" s="33"/>
      <c r="B19" s="33"/>
      <c r="C19" s="34"/>
      <c r="D19" s="21">
        <v>4</v>
      </c>
      <c r="E19" s="22">
        <v>300000</v>
      </c>
      <c r="F19" s="22">
        <f t="shared" si="4"/>
        <v>600000</v>
      </c>
      <c r="G19" s="23">
        <f t="shared" si="5"/>
        <v>600000</v>
      </c>
      <c r="H19" s="21">
        <v>4</v>
      </c>
      <c r="I19" s="22">
        <v>300000</v>
      </c>
      <c r="J19" s="22">
        <f t="shared" si="6"/>
        <v>600000</v>
      </c>
      <c r="K19" s="23">
        <f t="shared" si="7"/>
        <v>600000</v>
      </c>
      <c r="L19" s="21">
        <v>4</v>
      </c>
      <c r="M19" s="22">
        <v>300000</v>
      </c>
      <c r="N19" s="22">
        <f t="shared" si="8"/>
        <v>600000</v>
      </c>
      <c r="O19" s="23">
        <f t="shared" si="9"/>
        <v>600000</v>
      </c>
      <c r="P19" s="23"/>
    </row>
    <row r="20" ht="23.25" customHeight="1">
      <c r="A20" s="33"/>
      <c r="B20" s="33"/>
      <c r="C20" s="34"/>
      <c r="D20" s="21">
        <v>7</v>
      </c>
      <c r="E20" s="22">
        <v>30000</v>
      </c>
      <c r="F20" s="22">
        <f t="shared" si="4"/>
        <v>105000</v>
      </c>
      <c r="G20" s="23">
        <f t="shared" si="5"/>
        <v>105000</v>
      </c>
      <c r="H20" s="21">
        <v>7</v>
      </c>
      <c r="I20" s="22">
        <v>30000</v>
      </c>
      <c r="J20" s="22">
        <f t="shared" si="6"/>
        <v>105000</v>
      </c>
      <c r="K20" s="23">
        <f t="shared" si="7"/>
        <v>105000</v>
      </c>
      <c r="L20" s="21">
        <v>7</v>
      </c>
      <c r="M20" s="22">
        <v>30000</v>
      </c>
      <c r="N20" s="22">
        <f t="shared" si="8"/>
        <v>105000</v>
      </c>
      <c r="O20" s="23">
        <f t="shared" si="9"/>
        <v>105000</v>
      </c>
      <c r="P20" s="23"/>
    </row>
    <row r="21" ht="23.25" customHeight="1">
      <c r="A21" s="33"/>
      <c r="B21" s="33"/>
      <c r="C21" s="34"/>
      <c r="D21" s="21">
        <v>1</v>
      </c>
      <c r="E21" s="22">
        <v>35000</v>
      </c>
      <c r="F21" s="22">
        <f t="shared" si="4"/>
        <v>17500</v>
      </c>
      <c r="G21" s="23">
        <f t="shared" si="5"/>
        <v>17500</v>
      </c>
      <c r="H21" s="21">
        <v>1</v>
      </c>
      <c r="I21" s="22">
        <v>35000</v>
      </c>
      <c r="J21" s="22">
        <f t="shared" si="6"/>
        <v>17500</v>
      </c>
      <c r="K21" s="23">
        <f t="shared" si="7"/>
        <v>17500</v>
      </c>
      <c r="L21" s="21">
        <v>1</v>
      </c>
      <c r="M21" s="22">
        <v>35000</v>
      </c>
      <c r="N21" s="22">
        <f t="shared" si="8"/>
        <v>17500</v>
      </c>
      <c r="O21" s="23">
        <f t="shared" si="9"/>
        <v>17500</v>
      </c>
      <c r="P21" s="23"/>
    </row>
    <row r="22" ht="23.25" customHeight="1">
      <c r="A22" s="33"/>
      <c r="B22" s="33"/>
      <c r="C22" s="34"/>
      <c r="D22" s="21">
        <v>7</v>
      </c>
      <c r="E22" s="22">
        <v>700000</v>
      </c>
      <c r="F22" s="22">
        <f t="shared" si="4"/>
        <v>2450000</v>
      </c>
      <c r="G22" s="23">
        <f t="shared" si="5"/>
        <v>2450000</v>
      </c>
      <c r="H22" s="21">
        <v>7</v>
      </c>
      <c r="I22" s="22">
        <v>700000</v>
      </c>
      <c r="J22" s="22">
        <f t="shared" si="6"/>
        <v>2450000</v>
      </c>
      <c r="K22" s="23">
        <f t="shared" si="7"/>
        <v>2450000</v>
      </c>
      <c r="L22" s="21">
        <v>7</v>
      </c>
      <c r="M22" s="22">
        <v>700000</v>
      </c>
      <c r="N22" s="22">
        <f t="shared" si="8"/>
        <v>2450000</v>
      </c>
      <c r="O22" s="23">
        <f t="shared" si="9"/>
        <v>2450000</v>
      </c>
      <c r="P22" s="23"/>
    </row>
    <row r="23" ht="23.25" customHeight="1">
      <c r="A23" s="33"/>
      <c r="B23" s="33"/>
      <c r="C23" s="34"/>
      <c r="D23" s="21">
        <v>4</v>
      </c>
      <c r="E23" s="22">
        <v>500000</v>
      </c>
      <c r="F23" s="22">
        <f t="shared" si="4"/>
        <v>1000000</v>
      </c>
      <c r="G23" s="23">
        <f t="shared" si="5"/>
        <v>1000000</v>
      </c>
      <c r="H23" s="21">
        <f>2+2</f>
        <v>4</v>
      </c>
      <c r="I23" s="22">
        <v>500000</v>
      </c>
      <c r="J23" s="35">
        <f t="shared" si="6"/>
        <v>1000000</v>
      </c>
      <c r="K23" s="23">
        <f t="shared" si="7"/>
        <v>1000000</v>
      </c>
      <c r="L23" s="21">
        <f>2+2</f>
        <v>4</v>
      </c>
      <c r="M23" s="22">
        <v>500000</v>
      </c>
      <c r="N23" s="22">
        <f t="shared" si="8"/>
        <v>1000000</v>
      </c>
      <c r="O23" s="23">
        <f t="shared" si="9"/>
        <v>1000000</v>
      </c>
      <c r="P23" s="23"/>
    </row>
    <row r="24" ht="23.25" customHeight="1">
      <c r="A24" s="33"/>
      <c r="B24" s="33"/>
      <c r="C24" s="34"/>
      <c r="D24" s="36">
        <v>4</v>
      </c>
      <c r="E24" s="37">
        <v>3000</v>
      </c>
      <c r="F24" s="37">
        <f t="shared" si="4"/>
        <v>6000</v>
      </c>
      <c r="G24" s="37">
        <f t="shared" si="5"/>
        <v>6000</v>
      </c>
      <c r="H24" s="36">
        <v>4</v>
      </c>
      <c r="I24" s="37">
        <v>3000</v>
      </c>
      <c r="J24" s="37">
        <f t="shared" si="6"/>
        <v>6000</v>
      </c>
      <c r="K24" s="37">
        <f t="shared" si="7"/>
        <v>6000</v>
      </c>
      <c r="L24" s="36">
        <v>4</v>
      </c>
      <c r="M24" s="37">
        <v>3000</v>
      </c>
      <c r="N24" s="37">
        <f t="shared" si="8"/>
        <v>6000</v>
      </c>
      <c r="O24" s="37">
        <f t="shared" si="9"/>
        <v>6000</v>
      </c>
      <c r="P24" s="23"/>
    </row>
    <row r="25" ht="23.25" customHeight="1">
      <c r="A25" s="33"/>
      <c r="B25" s="33"/>
      <c r="C25" s="34"/>
      <c r="D25" s="36">
        <f>5+7</f>
        <v>12</v>
      </c>
      <c r="E25" s="37">
        <v>2000</v>
      </c>
      <c r="F25" s="37">
        <f t="shared" si="4"/>
        <v>12000</v>
      </c>
      <c r="G25" s="37">
        <f t="shared" si="5"/>
        <v>12000</v>
      </c>
      <c r="H25" s="36">
        <f>5+7</f>
        <v>12</v>
      </c>
      <c r="I25" s="37">
        <v>2000</v>
      </c>
      <c r="J25" s="37">
        <f t="shared" si="6"/>
        <v>12000</v>
      </c>
      <c r="K25" s="37">
        <f t="shared" si="7"/>
        <v>12000</v>
      </c>
      <c r="L25" s="36">
        <f>5+7</f>
        <v>12</v>
      </c>
      <c r="M25" s="37">
        <v>2000</v>
      </c>
      <c r="N25" s="37">
        <f t="shared" si="8"/>
        <v>12000</v>
      </c>
      <c r="O25" s="37">
        <f t="shared" si="9"/>
        <v>12000</v>
      </c>
      <c r="P25" s="23"/>
    </row>
    <row r="26" ht="23.25" customHeight="1">
      <c r="A26" s="33"/>
      <c r="B26" s="33"/>
      <c r="C26" s="34"/>
      <c r="D26" s="36">
        <v>10</v>
      </c>
      <c r="E26" s="37">
        <v>5000</v>
      </c>
      <c r="F26" s="37"/>
      <c r="G26" s="37">
        <f t="shared" si="5"/>
        <v>50000</v>
      </c>
      <c r="H26" s="36">
        <v>10</v>
      </c>
      <c r="I26" s="37">
        <v>5000</v>
      </c>
      <c r="J26" s="37"/>
      <c r="K26" s="37">
        <f t="shared" si="7"/>
        <v>50000</v>
      </c>
      <c r="L26" s="36">
        <v>10</v>
      </c>
      <c r="M26" s="37">
        <v>5000</v>
      </c>
      <c r="N26" s="37"/>
      <c r="O26" s="37">
        <f t="shared" si="9"/>
        <v>50000</v>
      </c>
      <c r="P26" s="23"/>
    </row>
    <row r="27" ht="23.25" customHeight="1">
      <c r="A27" s="33"/>
      <c r="B27" s="33"/>
      <c r="C27" s="34"/>
      <c r="D27" s="36">
        <f>2+4</f>
        <v>6</v>
      </c>
      <c r="E27" s="37">
        <v>500</v>
      </c>
      <c r="F27" s="37">
        <f t="shared" si="4"/>
        <v>1500</v>
      </c>
      <c r="G27" s="37">
        <f t="shared" si="5"/>
        <v>1500</v>
      </c>
      <c r="H27" s="36">
        <f>2+4</f>
        <v>6</v>
      </c>
      <c r="I27" s="37">
        <v>500</v>
      </c>
      <c r="J27" s="37">
        <f t="shared" si="6"/>
        <v>1500</v>
      </c>
      <c r="K27" s="37">
        <f t="shared" si="7"/>
        <v>1500</v>
      </c>
      <c r="L27" s="36">
        <f>2+4</f>
        <v>6</v>
      </c>
      <c r="M27" s="37">
        <v>500</v>
      </c>
      <c r="N27" s="37">
        <f t="shared" si="8"/>
        <v>1500</v>
      </c>
      <c r="O27" s="37">
        <f t="shared" si="9"/>
        <v>1500</v>
      </c>
      <c r="P27" s="23"/>
    </row>
    <row r="28" ht="23.25" customHeight="1">
      <c r="A28" s="33"/>
      <c r="B28" s="33"/>
      <c r="C28" s="34"/>
      <c r="D28" s="36">
        <f>1+2</f>
        <v>3</v>
      </c>
      <c r="E28" s="37">
        <v>40000</v>
      </c>
      <c r="F28" s="37">
        <f t="shared" si="4"/>
        <v>60000</v>
      </c>
      <c r="G28" s="37">
        <f t="shared" si="5"/>
        <v>60000</v>
      </c>
      <c r="H28" s="36">
        <f>1+2</f>
        <v>3</v>
      </c>
      <c r="I28" s="37">
        <v>40000</v>
      </c>
      <c r="J28" s="37">
        <f t="shared" si="6"/>
        <v>60000</v>
      </c>
      <c r="K28" s="37">
        <f t="shared" si="7"/>
        <v>60000</v>
      </c>
      <c r="L28" s="36">
        <f>1+2</f>
        <v>3</v>
      </c>
      <c r="M28" s="37">
        <v>40000</v>
      </c>
      <c r="N28" s="37">
        <f t="shared" si="8"/>
        <v>60000</v>
      </c>
      <c r="O28" s="37">
        <f t="shared" si="9"/>
        <v>60000</v>
      </c>
      <c r="P28" s="23"/>
    </row>
    <row r="29" ht="23.25" customHeight="1">
      <c r="A29" s="33"/>
      <c r="B29" s="33"/>
      <c r="C29" s="34"/>
      <c r="D29" s="38">
        <f>SUM(D17:D28)</f>
        <v>140</v>
      </c>
      <c r="E29" s="39">
        <f>SUM(E17:E28)</f>
        <v>1735500</v>
      </c>
      <c r="F29" s="39"/>
      <c r="G29" s="39">
        <f>SUM(G17:G28)</f>
        <v>7962000</v>
      </c>
      <c r="H29" s="38">
        <f>SUM(H17:H28)</f>
        <v>140</v>
      </c>
      <c r="I29" s="39">
        <f>SUM(I17:I28)</f>
        <v>1735500</v>
      </c>
      <c r="J29" s="39"/>
      <c r="K29" s="39">
        <f>SUM(K17:K28)</f>
        <v>7962000</v>
      </c>
      <c r="L29" s="38">
        <f>SUM(L17:L28)</f>
        <v>140</v>
      </c>
      <c r="M29" s="39">
        <f>SUM(M17:M28)</f>
        <v>1735500</v>
      </c>
      <c r="N29" s="39"/>
      <c r="O29" s="39">
        <f>SUM(O17:O28)</f>
        <v>7962000</v>
      </c>
      <c r="P29" s="23"/>
    </row>
    <row r="30" ht="17.399999999999999" customHeight="1">
      <c r="A30" s="33"/>
      <c r="B30" s="33"/>
      <c r="C30" s="34"/>
      <c r="D30" s="40"/>
      <c r="E30" s="40"/>
      <c r="F30" s="40"/>
      <c r="G30" s="41"/>
      <c r="H30" s="41"/>
      <c r="I30" s="41"/>
      <c r="J30" s="41"/>
      <c r="K30" s="41"/>
      <c r="L30" s="41"/>
      <c r="M30" s="41"/>
      <c r="N30" s="41"/>
      <c r="O30" s="41"/>
      <c r="P30" s="23"/>
    </row>
    <row r="31" ht="22.800000000000001" hidden="1" customHeight="1">
      <c r="A31" s="33"/>
      <c r="B31" s="33"/>
      <c r="C31" s="34"/>
      <c r="D31" s="40"/>
      <c r="E31" s="40"/>
      <c r="F31" s="40"/>
      <c r="G31" s="41"/>
      <c r="H31" s="41"/>
      <c r="I31" s="41"/>
      <c r="J31" s="41"/>
      <c r="K31" s="41"/>
      <c r="L31" s="41"/>
      <c r="M31" s="41"/>
      <c r="N31" s="41"/>
      <c r="O31" s="41"/>
      <c r="P31" s="23"/>
    </row>
    <row r="32" ht="14.4" hidden="1" customHeight="1">
      <c r="A32" s="42"/>
      <c r="B32" s="42"/>
      <c r="C32" s="43"/>
      <c r="D32" s="44"/>
      <c r="E32" s="44"/>
      <c r="F32" s="44"/>
      <c r="G32" s="45"/>
      <c r="H32" s="45"/>
      <c r="I32" s="45"/>
      <c r="J32" s="45"/>
      <c r="K32" s="45"/>
      <c r="L32" s="45"/>
      <c r="M32" s="45"/>
      <c r="N32" s="45"/>
      <c r="O32" s="45"/>
      <c r="P32" s="23" t="s">
        <v>23</v>
      </c>
    </row>
    <row r="33" ht="132.59999999999999" hidden="1">
      <c r="A33" s="46">
        <v>6</v>
      </c>
      <c r="B33" s="47" t="s">
        <v>24</v>
      </c>
      <c r="C33" s="48" t="s">
        <v>25</v>
      </c>
      <c r="D33" s="28">
        <v>0</v>
      </c>
      <c r="E33" s="29">
        <v>0</v>
      </c>
      <c r="F33" s="29"/>
      <c r="G33" s="30">
        <f t="shared" ref="G33:G39" si="10">D33*E33</f>
        <v>0</v>
      </c>
      <c r="H33" s="28">
        <v>0</v>
      </c>
      <c r="I33" s="29">
        <v>0</v>
      </c>
      <c r="J33" s="29"/>
      <c r="K33" s="30">
        <f t="shared" ref="K33:K39" si="11">H33*I33</f>
        <v>0</v>
      </c>
      <c r="L33" s="28">
        <v>0</v>
      </c>
      <c r="M33" s="29">
        <v>0</v>
      </c>
      <c r="N33" s="29"/>
      <c r="O33" s="30">
        <f t="shared" ref="O33:O39" si="12">L33*M33</f>
        <v>0</v>
      </c>
      <c r="P33" s="23"/>
    </row>
    <row r="34" ht="145.80000000000001" hidden="1">
      <c r="A34" s="46">
        <v>7</v>
      </c>
      <c r="B34" s="47" t="s">
        <v>26</v>
      </c>
      <c r="C34" s="48" t="s">
        <v>27</v>
      </c>
      <c r="D34" s="28">
        <v>0</v>
      </c>
      <c r="E34" s="29">
        <v>0</v>
      </c>
      <c r="F34" s="29"/>
      <c r="G34" s="30">
        <f t="shared" si="10"/>
        <v>0</v>
      </c>
      <c r="H34" s="28">
        <v>0</v>
      </c>
      <c r="I34" s="29">
        <v>0</v>
      </c>
      <c r="J34" s="29"/>
      <c r="K34" s="30">
        <f t="shared" si="11"/>
        <v>0</v>
      </c>
      <c r="L34" s="28">
        <v>0</v>
      </c>
      <c r="M34" s="29">
        <v>0</v>
      </c>
      <c r="N34" s="29"/>
      <c r="O34" s="30">
        <f t="shared" si="12"/>
        <v>0</v>
      </c>
      <c r="P34" s="23"/>
    </row>
    <row r="35">
      <c r="A35" s="19">
        <v>6</v>
      </c>
      <c r="B35" s="13" t="s">
        <v>28</v>
      </c>
      <c r="C35" s="20" t="s">
        <v>29</v>
      </c>
      <c r="D35" s="21">
        <v>60</v>
      </c>
      <c r="E35" s="22">
        <v>1000</v>
      </c>
      <c r="F35" s="22"/>
      <c r="G35" s="23">
        <f t="shared" si="10"/>
        <v>60000</v>
      </c>
      <c r="H35" s="21">
        <v>60</v>
      </c>
      <c r="I35" s="22">
        <v>1000</v>
      </c>
      <c r="J35" s="22"/>
      <c r="K35" s="23">
        <v>60000</v>
      </c>
      <c r="L35" s="21">
        <v>60</v>
      </c>
      <c r="M35" s="22">
        <v>1000</v>
      </c>
      <c r="N35" s="22"/>
      <c r="O35" s="23">
        <v>60000</v>
      </c>
      <c r="P35" s="23"/>
    </row>
    <row r="36">
      <c r="A36" s="24"/>
      <c r="B36" s="15"/>
      <c r="C36" s="25"/>
      <c r="D36" s="21">
        <v>9</v>
      </c>
      <c r="E36" s="22">
        <v>10000</v>
      </c>
      <c r="F36" s="22"/>
      <c r="G36" s="23">
        <f t="shared" si="10"/>
        <v>90000</v>
      </c>
      <c r="H36" s="21">
        <v>9</v>
      </c>
      <c r="I36" s="22">
        <v>10000</v>
      </c>
      <c r="J36" s="22"/>
      <c r="K36" s="23">
        <v>90000</v>
      </c>
      <c r="L36" s="21">
        <v>9</v>
      </c>
      <c r="M36" s="22">
        <v>10000</v>
      </c>
      <c r="N36" s="22"/>
      <c r="O36" s="23">
        <v>90000</v>
      </c>
      <c r="P36" s="23"/>
    </row>
    <row r="37">
      <c r="A37" s="24"/>
      <c r="B37" s="15"/>
      <c r="C37" s="25"/>
      <c r="D37" s="21">
        <v>6</v>
      </c>
      <c r="E37" s="22">
        <v>25000</v>
      </c>
      <c r="F37" s="22"/>
      <c r="G37" s="23">
        <f t="shared" si="10"/>
        <v>150000</v>
      </c>
      <c r="H37" s="21">
        <v>6</v>
      </c>
      <c r="I37" s="22">
        <v>25000</v>
      </c>
      <c r="J37" s="22"/>
      <c r="K37" s="23">
        <f t="shared" si="11"/>
        <v>150000</v>
      </c>
      <c r="L37" s="21">
        <v>6</v>
      </c>
      <c r="M37" s="22">
        <v>25000</v>
      </c>
      <c r="N37" s="22"/>
      <c r="O37" s="23">
        <f t="shared" si="12"/>
        <v>150000</v>
      </c>
      <c r="P37" s="23"/>
    </row>
    <row r="38" ht="66" customHeight="1">
      <c r="A38" s="24"/>
      <c r="B38" s="15"/>
      <c r="C38" s="25"/>
      <c r="D38" s="21">
        <v>40</v>
      </c>
      <c r="E38" s="22">
        <v>125000</v>
      </c>
      <c r="F38" s="22"/>
      <c r="G38" s="23">
        <f t="shared" si="10"/>
        <v>5000000</v>
      </c>
      <c r="H38" s="21">
        <v>40</v>
      </c>
      <c r="I38" s="22">
        <v>125000</v>
      </c>
      <c r="J38" s="22"/>
      <c r="K38" s="23">
        <f t="shared" si="11"/>
        <v>5000000</v>
      </c>
      <c r="L38" s="21">
        <v>40</v>
      </c>
      <c r="M38" s="22">
        <v>125000</v>
      </c>
      <c r="N38" s="22"/>
      <c r="O38" s="23">
        <f t="shared" si="12"/>
        <v>5000000</v>
      </c>
      <c r="P38" s="23" t="s">
        <v>30</v>
      </c>
    </row>
    <row r="39" ht="59.399999999999999" customHeight="1">
      <c r="A39" s="24"/>
      <c r="B39" s="15"/>
      <c r="C39" s="25"/>
      <c r="D39" s="21">
        <v>6</v>
      </c>
      <c r="E39" s="22">
        <v>150000</v>
      </c>
      <c r="F39" s="22"/>
      <c r="G39" s="23">
        <f t="shared" si="10"/>
        <v>900000</v>
      </c>
      <c r="H39" s="21">
        <v>6</v>
      </c>
      <c r="I39" s="22">
        <v>150000</v>
      </c>
      <c r="J39" s="22"/>
      <c r="K39" s="23">
        <f t="shared" si="11"/>
        <v>900000</v>
      </c>
      <c r="L39" s="21">
        <v>6</v>
      </c>
      <c r="M39" s="22">
        <v>150000</v>
      </c>
      <c r="N39" s="22"/>
      <c r="O39" s="23">
        <f t="shared" si="12"/>
        <v>900000</v>
      </c>
      <c r="P39" s="23" t="s">
        <v>31</v>
      </c>
    </row>
    <row r="40" ht="34.200000000000003" customHeight="1">
      <c r="A40" s="26"/>
      <c r="B40" s="18"/>
      <c r="C40" s="27"/>
      <c r="D40" s="28">
        <f>SUM(D35:D39)</f>
        <v>121</v>
      </c>
      <c r="E40" s="30">
        <f>SUM(E35:E39)</f>
        <v>311000</v>
      </c>
      <c r="F40" s="30"/>
      <c r="G40" s="30">
        <f>SUM(G35:G39)</f>
        <v>6200000</v>
      </c>
      <c r="H40" s="28">
        <f>SUM(H35:H39)</f>
        <v>121</v>
      </c>
      <c r="I40" s="30">
        <f>SUM(I35:I39)</f>
        <v>311000</v>
      </c>
      <c r="J40" s="30"/>
      <c r="K40" s="30">
        <f>SUM(K35:K39)</f>
        <v>6200000</v>
      </c>
      <c r="L40" s="28">
        <f>SUM(L35:L39)</f>
        <v>121</v>
      </c>
      <c r="M40" s="30">
        <f>SUM(M35:M39)</f>
        <v>311000</v>
      </c>
      <c r="N40" s="30"/>
      <c r="O40" s="30">
        <f>SUM(O35:O39)</f>
        <v>6200000</v>
      </c>
      <c r="P40" s="23"/>
    </row>
    <row r="41">
      <c r="A41" s="31">
        <v>8</v>
      </c>
      <c r="B41" s="49" t="s">
        <v>32</v>
      </c>
      <c r="C41" s="50" t="s">
        <v>33</v>
      </c>
      <c r="D41" s="21">
        <v>25</v>
      </c>
      <c r="E41" s="22">
        <v>2000</v>
      </c>
      <c r="F41" s="22"/>
      <c r="G41" s="23">
        <f t="shared" ref="G41:G43" si="13">D41*E41</f>
        <v>50000</v>
      </c>
      <c r="H41" s="21">
        <v>25</v>
      </c>
      <c r="I41" s="22">
        <v>2000</v>
      </c>
      <c r="J41" s="23"/>
      <c r="K41" s="23">
        <f t="shared" ref="K41:K43" si="14">H41*I41</f>
        <v>50000</v>
      </c>
      <c r="L41" s="21">
        <v>25</v>
      </c>
      <c r="M41" s="22">
        <v>2000</v>
      </c>
      <c r="N41" s="23"/>
      <c r="O41" s="23">
        <f t="shared" ref="O41:O43" si="15">L41*M41</f>
        <v>50000</v>
      </c>
      <c r="P41" s="23"/>
    </row>
    <row r="42">
      <c r="A42" s="33"/>
      <c r="B42" s="51"/>
      <c r="C42" s="33"/>
      <c r="D42" s="21">
        <v>40</v>
      </c>
      <c r="E42" s="22">
        <v>1500</v>
      </c>
      <c r="F42" s="22"/>
      <c r="G42" s="23">
        <f t="shared" si="13"/>
        <v>60000</v>
      </c>
      <c r="H42" s="21">
        <v>40</v>
      </c>
      <c r="I42" s="22">
        <v>1500</v>
      </c>
      <c r="J42" s="23"/>
      <c r="K42" s="23">
        <f t="shared" si="14"/>
        <v>60000</v>
      </c>
      <c r="L42" s="21">
        <v>40</v>
      </c>
      <c r="M42" s="22">
        <v>1500</v>
      </c>
      <c r="N42" s="23"/>
      <c r="O42" s="23">
        <f t="shared" si="15"/>
        <v>60000</v>
      </c>
      <c r="P42" s="23"/>
    </row>
    <row r="43">
      <c r="A43" s="33"/>
      <c r="B43" s="51"/>
      <c r="C43" s="33"/>
      <c r="D43" s="21">
        <v>15</v>
      </c>
      <c r="E43" s="22">
        <v>5000</v>
      </c>
      <c r="F43" s="22"/>
      <c r="G43" s="23">
        <f t="shared" si="13"/>
        <v>75000</v>
      </c>
      <c r="H43" s="21">
        <v>15</v>
      </c>
      <c r="I43" s="22">
        <v>5000</v>
      </c>
      <c r="J43" s="23"/>
      <c r="K43" s="23">
        <f t="shared" si="14"/>
        <v>75000</v>
      </c>
      <c r="L43" s="21">
        <v>15</v>
      </c>
      <c r="M43" s="22">
        <v>5000</v>
      </c>
      <c r="N43" s="23"/>
      <c r="O43" s="23">
        <f t="shared" si="15"/>
        <v>75000</v>
      </c>
      <c r="P43" s="23"/>
    </row>
    <row r="44" ht="84" customHeight="1">
      <c r="A44" s="42"/>
      <c r="B44" s="52"/>
      <c r="C44" s="42"/>
      <c r="D44" s="28">
        <f>SUM(D41:D43)</f>
        <v>80</v>
      </c>
      <c r="E44" s="29">
        <f>SUM(E41:E43)</f>
        <v>8500</v>
      </c>
      <c r="F44" s="29"/>
      <c r="G44" s="30">
        <f>SUM(G41:G43)</f>
        <v>185000</v>
      </c>
      <c r="H44" s="28">
        <f>SUM(H41:H43)</f>
        <v>80</v>
      </c>
      <c r="I44" s="30">
        <f>SUM(I41:I43)</f>
        <v>8500</v>
      </c>
      <c r="J44" s="30"/>
      <c r="K44" s="30">
        <f>SUM(K41:K43)</f>
        <v>185000</v>
      </c>
      <c r="L44" s="53">
        <f>SUM(L41:L43)</f>
        <v>80</v>
      </c>
      <c r="M44" s="54">
        <f>SUM(M41:M43)</f>
        <v>8500</v>
      </c>
      <c r="N44" s="54"/>
      <c r="O44" s="30">
        <f>SUM(O41:O43)</f>
        <v>185000</v>
      </c>
      <c r="P44" s="23"/>
    </row>
    <row r="45" ht="93.599999999999994" customHeight="1">
      <c r="A45" s="46">
        <v>9</v>
      </c>
      <c r="B45" s="47" t="s">
        <v>34</v>
      </c>
      <c r="C45" s="48" t="s">
        <v>35</v>
      </c>
      <c r="D45" s="28">
        <v>1</v>
      </c>
      <c r="E45" s="29">
        <v>1000</v>
      </c>
      <c r="F45" s="29"/>
      <c r="G45" s="30">
        <f>D45*E45</f>
        <v>1000</v>
      </c>
      <c r="H45" s="28">
        <v>1</v>
      </c>
      <c r="I45" s="29">
        <v>1000</v>
      </c>
      <c r="J45" s="29"/>
      <c r="K45" s="30">
        <f>H45*I45</f>
        <v>1000</v>
      </c>
      <c r="L45" s="28">
        <v>1</v>
      </c>
      <c r="M45" s="29">
        <v>1000</v>
      </c>
      <c r="N45" s="29"/>
      <c r="O45" s="30">
        <f>L45*M45</f>
        <v>1000</v>
      </c>
      <c r="P45" s="23" t="s">
        <v>36</v>
      </c>
    </row>
    <row r="46">
      <c r="A46" s="55" t="s">
        <v>37</v>
      </c>
      <c r="B46" s="56"/>
      <c r="C46" s="57"/>
      <c r="D46" s="58"/>
      <c r="E46" s="58"/>
      <c r="F46" s="58"/>
      <c r="G46" s="58">
        <f>G16+G29+G40+G44+G45</f>
        <v>14748000</v>
      </c>
      <c r="H46" s="58"/>
      <c r="I46" s="58"/>
      <c r="J46" s="58"/>
      <c r="K46" s="58">
        <f>K16+K29+K40+K44+K45</f>
        <v>14748000</v>
      </c>
      <c r="L46" s="58"/>
      <c r="M46" s="58"/>
      <c r="N46" s="58"/>
      <c r="O46" s="58">
        <f>O16+O29+O40+O44+O45</f>
        <v>14748000</v>
      </c>
      <c r="P46" s="58"/>
    </row>
    <row r="47" ht="16.5" customHeight="1">
      <c r="A47" s="59"/>
      <c r="B47" s="59"/>
      <c r="C47" s="59"/>
      <c r="D47" s="59"/>
      <c r="E47" s="59"/>
      <c r="F47" s="59"/>
      <c r="G47" s="60"/>
      <c r="H47" s="60"/>
      <c r="I47" s="60"/>
      <c r="J47" s="60"/>
      <c r="K47" s="60"/>
      <c r="L47" s="60"/>
      <c r="M47" s="60"/>
      <c r="N47" s="60"/>
      <c r="O47" s="60"/>
      <c r="P47" s="59"/>
      <c r="Q47" s="61"/>
      <c r="R47" s="61"/>
      <c r="S47" s="61"/>
      <c r="T47" s="61"/>
    </row>
    <row r="48" ht="16.5" customHeight="1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1"/>
      <c r="R48" s="61"/>
      <c r="S48" s="61"/>
      <c r="T48" s="61"/>
    </row>
    <row r="49">
      <c r="B49" s="62"/>
      <c r="C49" s="62"/>
      <c r="D49" s="63"/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</row>
    <row r="50">
      <c r="A50" s="64"/>
      <c r="B50" s="65" t="s">
        <v>38</v>
      </c>
      <c r="C50" s="65"/>
      <c r="D50" s="65"/>
    </row>
    <row r="51">
      <c r="A51" s="64"/>
      <c r="B51" s="65" t="s">
        <v>39</v>
      </c>
      <c r="C51" s="65"/>
      <c r="D51" s="65"/>
    </row>
    <row r="52">
      <c r="B52" s="64"/>
      <c r="C52" s="66"/>
      <c r="D52" s="64"/>
    </row>
    <row r="53">
      <c r="B53" s="64" t="s">
        <v>40</v>
      </c>
      <c r="C53" s="66"/>
      <c r="D53" s="64"/>
    </row>
    <row r="54">
      <c r="B54" s="64"/>
      <c r="C54" s="66"/>
      <c r="D54" s="64"/>
    </row>
    <row r="55">
      <c r="B55" s="65" t="s">
        <v>41</v>
      </c>
      <c r="C55" s="65"/>
      <c r="D55" s="65"/>
    </row>
    <row r="56">
      <c r="B56" s="65" t="s">
        <v>42</v>
      </c>
      <c r="C56" s="65"/>
      <c r="D56" s="65"/>
    </row>
    <row r="57">
      <c r="B57" s="64"/>
      <c r="C57" s="66"/>
      <c r="D57" s="64"/>
    </row>
    <row r="58">
      <c r="B58" s="64" t="s">
        <v>43</v>
      </c>
      <c r="C58" s="66"/>
      <c r="D58" s="64"/>
    </row>
  </sheetData>
  <mergeCells count="50">
    <mergeCell ref="M2:O2"/>
    <mergeCell ref="A3:P3"/>
    <mergeCell ref="B4:P4"/>
    <mergeCell ref="B5:O5"/>
    <mergeCell ref="M6:P6"/>
    <mergeCell ref="A7:A9"/>
    <mergeCell ref="B7:B9"/>
    <mergeCell ref="C7:C9"/>
    <mergeCell ref="D7:G7"/>
    <mergeCell ref="H7:K7"/>
    <mergeCell ref="L7:O7"/>
    <mergeCell ref="P7:P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M8:M9"/>
    <mergeCell ref="N8:N9"/>
    <mergeCell ref="O8:O9"/>
    <mergeCell ref="A10:A16"/>
    <mergeCell ref="B10:B16"/>
    <mergeCell ref="C10:C16"/>
    <mergeCell ref="A17:A32"/>
    <mergeCell ref="B17:B32"/>
    <mergeCell ref="C17:C32"/>
    <mergeCell ref="D29:D32"/>
    <mergeCell ref="E29:E32"/>
    <mergeCell ref="G29:G32"/>
    <mergeCell ref="H29:H32"/>
    <mergeCell ref="I29:I32"/>
    <mergeCell ref="K29:K32"/>
    <mergeCell ref="L29:L32"/>
    <mergeCell ref="M29:M32"/>
    <mergeCell ref="O29:O32"/>
    <mergeCell ref="A35:A40"/>
    <mergeCell ref="B35:B40"/>
    <mergeCell ref="C35:C40"/>
    <mergeCell ref="A41:A44"/>
    <mergeCell ref="B41:B44"/>
    <mergeCell ref="C41:C44"/>
    <mergeCell ref="A46:C46"/>
    <mergeCell ref="B50:D50"/>
    <mergeCell ref="B51:D51"/>
    <mergeCell ref="B55:D55"/>
    <mergeCell ref="B56:D56"/>
  </mergeCells>
  <printOptions headings="0" gridLines="0"/>
  <pageMargins left="0.69999999999999996" right="0.69999999999999996" top="0.75" bottom="0.75" header="0.29999999999999999" footer="0.29999999999999999"/>
  <pageSetup paperSize="9" scale="67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6</cp:revision>
  <dcterms:created xsi:type="dcterms:W3CDTF">2013-05-28T06:20:25Z</dcterms:created>
  <dcterms:modified xsi:type="dcterms:W3CDTF">2025-06-10T09:44:41Z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